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60" activeTab="0"/>
  </bookViews>
  <sheets>
    <sheet name="тарифы" sheetId="1" r:id="rId1"/>
  </sheets>
  <definedNames>
    <definedName name="_xlnm.Print_Titles" localSheetId="0">'тарифы'!$A:$B</definedName>
  </definedNames>
  <calcPr fullCalcOnLoad="1"/>
</workbook>
</file>

<file path=xl/sharedStrings.xml><?xml version="1.0" encoding="utf-8"?>
<sst xmlns="http://schemas.openxmlformats.org/spreadsheetml/2006/main" count="46" uniqueCount="43">
  <si>
    <t>Ленина</t>
  </si>
  <si>
    <t>Победы</t>
  </si>
  <si>
    <t>Торговая</t>
  </si>
  <si>
    <t>Углезаводск</t>
  </si>
  <si>
    <t>Новая</t>
  </si>
  <si>
    <t>7А</t>
  </si>
  <si>
    <t>7Б</t>
  </si>
  <si>
    <t>4А</t>
  </si>
  <si>
    <t>4Б</t>
  </si>
  <si>
    <t>1. Благоустройство и обеспечение санитарного состояния жилых зданий и придомовой территории</t>
  </si>
  <si>
    <t>1.1.</t>
  </si>
  <si>
    <t>Уборка придомовых территорий</t>
  </si>
  <si>
    <t>1.2.</t>
  </si>
  <si>
    <t>Содержание и уборка лестничных клеток</t>
  </si>
  <si>
    <t>1.3.</t>
  </si>
  <si>
    <t>Вывоз и утилизация ТБО</t>
  </si>
  <si>
    <t>1.4.</t>
  </si>
  <si>
    <t>Очистка квартальных дорог от снега</t>
  </si>
  <si>
    <t>1.5.</t>
  </si>
  <si>
    <t>Услуги СЭС</t>
  </si>
  <si>
    <t>1.6.</t>
  </si>
  <si>
    <t>Расчистка кровли от наледи и сосулек</t>
  </si>
  <si>
    <t>1.7.</t>
  </si>
  <si>
    <t>Аварийное обслуживание</t>
  </si>
  <si>
    <t>1.8.</t>
  </si>
  <si>
    <t>Проведение тех. осмотров, составление деф. ведомостей, диспетчерская</t>
  </si>
  <si>
    <t>1.9.</t>
  </si>
  <si>
    <t>Дежурное освещение</t>
  </si>
  <si>
    <t>1.10.</t>
  </si>
  <si>
    <t>Паспортный стол</t>
  </si>
  <si>
    <t>1.11.</t>
  </si>
  <si>
    <t>Текущий ремонт конструктивных элементов жф</t>
  </si>
  <si>
    <t>2. ВДО тепло</t>
  </si>
  <si>
    <t xml:space="preserve">3. ВДО вода </t>
  </si>
  <si>
    <t>4. ВДО электро</t>
  </si>
  <si>
    <t>5. Цеховые расходы</t>
  </si>
  <si>
    <t>6. Общехоз. расходы</t>
  </si>
  <si>
    <t>7. Налог на доходы</t>
  </si>
  <si>
    <t>Всего по дому</t>
  </si>
  <si>
    <t xml:space="preserve"> </t>
  </si>
  <si>
    <t>Ул., № Дома</t>
  </si>
  <si>
    <t>Общ.пл.</t>
  </si>
  <si>
    <t>Расшифровка тарифа с Углезаводск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</si>
</sst>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</numFmts>
  <fonts count="51">
    <font>
      <sz val="10"/>
      <name val="Times New Roman Cyr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u val="single"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u val="single"/>
      <sz val="3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2" fontId="47" fillId="0" borderId="15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6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48" fillId="0" borderId="10" xfId="0" applyNumberFormat="1" applyFont="1" applyFill="1" applyBorder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2" fontId="47" fillId="0" borderId="15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2" fontId="47" fillId="0" borderId="17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2" fontId="47" fillId="0" borderId="18" xfId="0" applyNumberFormat="1" applyFont="1" applyFill="1" applyBorder="1" applyAlignment="1">
      <alignment/>
    </xf>
    <xf numFmtId="2" fontId="47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1"/>
  <sheetViews>
    <sheetView tabSelected="1" view="pageBreakPreview" zoomScale="60" zoomScalePageLayoutView="0" workbookViewId="0" topLeftCell="L16">
      <selection activeCell="X26" sqref="X26:Y26"/>
    </sheetView>
  </sheetViews>
  <sheetFormatPr defaultColWidth="9.00390625" defaultRowHeight="12.75"/>
  <cols>
    <col min="1" max="1" width="6.50390625" style="1" customWidth="1"/>
    <col min="2" max="2" width="20.125" style="1" customWidth="1"/>
    <col min="3" max="25" width="15.50390625" style="1" customWidth="1"/>
    <col min="26" max="16384" width="9.375" style="1" customWidth="1"/>
  </cols>
  <sheetData>
    <row r="1" spans="1:25" ht="45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ht="19.5" thickBot="1"/>
    <row r="4" spans="1:25" ht="19.5" thickBot="1">
      <c r="A4" s="2"/>
      <c r="B4" s="3"/>
      <c r="C4" s="32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/>
      <c r="X4" s="35"/>
      <c r="Y4" s="36"/>
    </row>
    <row r="5" spans="1:25" ht="18.75" customHeight="1">
      <c r="A5" s="38" t="s">
        <v>40</v>
      </c>
      <c r="B5" s="39"/>
      <c r="C5" s="4" t="s">
        <v>0</v>
      </c>
      <c r="D5" s="4" t="str">
        <f>C5</f>
        <v>Ленина</v>
      </c>
      <c r="E5" s="4" t="str">
        <f aca="true" t="shared" si="0" ref="E5:L5">D5</f>
        <v>Ленина</v>
      </c>
      <c r="F5" s="4" t="str">
        <f t="shared" si="0"/>
        <v>Ленина</v>
      </c>
      <c r="G5" s="4" t="str">
        <f t="shared" si="0"/>
        <v>Ленина</v>
      </c>
      <c r="H5" s="4" t="str">
        <f>G5</f>
        <v>Ленина</v>
      </c>
      <c r="I5" s="4" t="str">
        <f t="shared" si="0"/>
        <v>Ленина</v>
      </c>
      <c r="J5" s="4" t="str">
        <f t="shared" si="0"/>
        <v>Ленина</v>
      </c>
      <c r="K5" s="4" t="str">
        <f t="shared" si="0"/>
        <v>Ленина</v>
      </c>
      <c r="L5" s="4" t="str">
        <f t="shared" si="0"/>
        <v>Ленина</v>
      </c>
      <c r="M5" s="4" t="str">
        <f>W5</f>
        <v>Новая</v>
      </c>
      <c r="N5" s="4" t="str">
        <f aca="true" t="shared" si="1" ref="N5:S5">M5</f>
        <v>Новая</v>
      </c>
      <c r="O5" s="4" t="str">
        <f>N5</f>
        <v>Новая</v>
      </c>
      <c r="P5" s="4" t="str">
        <f>O5</f>
        <v>Новая</v>
      </c>
      <c r="Q5" s="4" t="str">
        <f t="shared" si="1"/>
        <v>Новая</v>
      </c>
      <c r="R5" s="4" t="str">
        <f>Q5</f>
        <v>Новая</v>
      </c>
      <c r="S5" s="4" t="str">
        <f t="shared" si="1"/>
        <v>Новая</v>
      </c>
      <c r="T5" s="4" t="s">
        <v>1</v>
      </c>
      <c r="U5" s="5" t="s">
        <v>2</v>
      </c>
      <c r="V5" s="5" t="s">
        <v>2</v>
      </c>
      <c r="W5" s="5" t="s">
        <v>4</v>
      </c>
      <c r="X5" s="5" t="s">
        <v>0</v>
      </c>
      <c r="Y5" s="6" t="s">
        <v>0</v>
      </c>
    </row>
    <row r="6" spans="1:25" s="9" customFormat="1" ht="24" customHeight="1">
      <c r="A6" s="40"/>
      <c r="B6" s="41"/>
      <c r="C6" s="7">
        <v>3</v>
      </c>
      <c r="D6" s="7">
        <v>6</v>
      </c>
      <c r="E6" s="7">
        <v>8</v>
      </c>
      <c r="F6" s="7">
        <v>10</v>
      </c>
      <c r="G6" s="7">
        <v>11</v>
      </c>
      <c r="H6" s="7">
        <v>18</v>
      </c>
      <c r="I6" s="7">
        <v>19</v>
      </c>
      <c r="J6" s="7">
        <v>20</v>
      </c>
      <c r="K6" s="7">
        <v>21</v>
      </c>
      <c r="L6" s="7">
        <v>22</v>
      </c>
      <c r="M6" s="7" t="s">
        <v>5</v>
      </c>
      <c r="N6" s="7" t="s">
        <v>6</v>
      </c>
      <c r="O6" s="7">
        <v>12</v>
      </c>
      <c r="P6" s="7">
        <v>14</v>
      </c>
      <c r="Q6" s="7">
        <v>15</v>
      </c>
      <c r="R6" s="7">
        <v>19</v>
      </c>
      <c r="S6" s="7">
        <v>21</v>
      </c>
      <c r="T6" s="7">
        <v>8</v>
      </c>
      <c r="U6" s="8" t="s">
        <v>7</v>
      </c>
      <c r="V6" s="8" t="s">
        <v>8</v>
      </c>
      <c r="W6" s="8">
        <v>23</v>
      </c>
      <c r="X6" s="8">
        <v>15</v>
      </c>
      <c r="Y6" s="7">
        <v>23</v>
      </c>
    </row>
    <row r="7" spans="1:25" s="12" customFormat="1" ht="54.75" customHeight="1">
      <c r="A7" s="42" t="s">
        <v>41</v>
      </c>
      <c r="B7" s="43"/>
      <c r="C7" s="10">
        <v>373.8</v>
      </c>
      <c r="D7" s="10">
        <v>416.1</v>
      </c>
      <c r="E7" s="10">
        <v>413</v>
      </c>
      <c r="F7" s="10">
        <v>337.8</v>
      </c>
      <c r="G7" s="10">
        <v>410.1</v>
      </c>
      <c r="H7" s="10">
        <v>997.7</v>
      </c>
      <c r="I7" s="10">
        <v>318.6</v>
      </c>
      <c r="J7" s="10">
        <v>308</v>
      </c>
      <c r="K7" s="10">
        <v>309.7</v>
      </c>
      <c r="L7" s="10">
        <v>307.8</v>
      </c>
      <c r="M7" s="10">
        <v>682.3</v>
      </c>
      <c r="N7" s="10">
        <v>680.4</v>
      </c>
      <c r="O7" s="10">
        <v>2223.1</v>
      </c>
      <c r="P7" s="10">
        <v>2194.2</v>
      </c>
      <c r="Q7" s="10">
        <v>2460.7</v>
      </c>
      <c r="R7" s="10">
        <v>2219.6</v>
      </c>
      <c r="S7" s="10">
        <v>3142.5</v>
      </c>
      <c r="T7" s="10">
        <v>425.5</v>
      </c>
      <c r="U7" s="11">
        <v>685.2</v>
      </c>
      <c r="V7" s="11">
        <v>3828.1</v>
      </c>
      <c r="W7" s="11">
        <v>2238.2</v>
      </c>
      <c r="X7" s="11">
        <v>760.2</v>
      </c>
      <c r="Y7" s="10">
        <v>760.2</v>
      </c>
    </row>
    <row r="8" spans="1:25" s="14" customFormat="1" ht="54.75" customHeight="1">
      <c r="A8" s="29" t="s">
        <v>9</v>
      </c>
      <c r="B8" s="37"/>
      <c r="C8" s="13">
        <f>C9+C10+C11+C12+C13+C14+C15+C16+C19</f>
        <v>12.07</v>
      </c>
      <c r="D8" s="13">
        <f aca="true" t="shared" si="2" ref="D8:L8">D9+D10+D11+D12+D13+D14+D15+D16+D19</f>
        <v>12.07</v>
      </c>
      <c r="E8" s="13">
        <f t="shared" si="2"/>
        <v>12.07</v>
      </c>
      <c r="F8" s="13">
        <f t="shared" si="2"/>
        <v>12.07</v>
      </c>
      <c r="G8" s="13">
        <f t="shared" si="2"/>
        <v>12.07</v>
      </c>
      <c r="H8" s="13">
        <f>H9+H10+H11+H12+H13+H14+H15+H16+H19</f>
        <v>14.58</v>
      </c>
      <c r="I8" s="13">
        <f t="shared" si="2"/>
        <v>12.07</v>
      </c>
      <c r="J8" s="13">
        <f t="shared" si="2"/>
        <v>12.07</v>
      </c>
      <c r="K8" s="13">
        <f t="shared" si="2"/>
        <v>12.07</v>
      </c>
      <c r="L8" s="13">
        <f t="shared" si="2"/>
        <v>12.07</v>
      </c>
      <c r="M8" s="13">
        <f aca="true" t="shared" si="3" ref="M8:W8">M9+M10+M11+M12+M13+M14+M15+M16+M19</f>
        <v>12.07</v>
      </c>
      <c r="N8" s="13">
        <f t="shared" si="3"/>
        <v>12.07</v>
      </c>
      <c r="O8" s="13">
        <f t="shared" si="3"/>
        <v>13.27</v>
      </c>
      <c r="P8" s="13">
        <f t="shared" si="3"/>
        <v>13.27</v>
      </c>
      <c r="Q8" s="13">
        <f t="shared" si="3"/>
        <v>13.27</v>
      </c>
      <c r="R8" s="13">
        <f t="shared" si="3"/>
        <v>13.27</v>
      </c>
      <c r="S8" s="13">
        <f t="shared" si="3"/>
        <v>13.27</v>
      </c>
      <c r="T8" s="13">
        <f t="shared" si="3"/>
        <v>12.07</v>
      </c>
      <c r="U8" s="13">
        <f t="shared" si="3"/>
        <v>14.58</v>
      </c>
      <c r="V8" s="13">
        <f t="shared" si="3"/>
        <v>14.29</v>
      </c>
      <c r="W8" s="13">
        <f t="shared" si="3"/>
        <v>17.290000000000003</v>
      </c>
      <c r="X8" s="13">
        <f>X9+X10+X11+X12+X13+X14+X15+X16+X19+X17+X18</f>
        <v>19.31</v>
      </c>
      <c r="Y8" s="13">
        <f>Y9+Y10+Y11+Y12+Y13+Y14+Y15+Y16+Y19+Y17+Y18</f>
        <v>19.31</v>
      </c>
    </row>
    <row r="9" spans="1:25" ht="82.5" customHeight="1">
      <c r="A9" s="15" t="s">
        <v>10</v>
      </c>
      <c r="B9" s="16" t="s">
        <v>11</v>
      </c>
      <c r="C9" s="17">
        <f>0.52</f>
        <v>0.52</v>
      </c>
      <c r="D9" s="17">
        <f>0.52</f>
        <v>0.52</v>
      </c>
      <c r="E9" s="17">
        <f>0.52</f>
        <v>0.52</v>
      </c>
      <c r="F9" s="17">
        <f>0.52</f>
        <v>0.52</v>
      </c>
      <c r="G9" s="17">
        <f>0.52</f>
        <v>0.52</v>
      </c>
      <c r="H9" s="17">
        <f>0.68</f>
        <v>0.68</v>
      </c>
      <c r="I9" s="17">
        <f>0.52</f>
        <v>0.52</v>
      </c>
      <c r="J9" s="17">
        <f>0.52</f>
        <v>0.52</v>
      </c>
      <c r="K9" s="17">
        <f>0.52</f>
        <v>0.52</v>
      </c>
      <c r="L9" s="17">
        <f>0.52</f>
        <v>0.52</v>
      </c>
      <c r="M9" s="17">
        <f>0.52</f>
        <v>0.52</v>
      </c>
      <c r="N9" s="17">
        <f>0.52</f>
        <v>0.52</v>
      </c>
      <c r="O9" s="17">
        <f>0.46</f>
        <v>0.46</v>
      </c>
      <c r="P9" s="17">
        <f>0.46</f>
        <v>0.46</v>
      </c>
      <c r="Q9" s="17">
        <f>0.46</f>
        <v>0.46</v>
      </c>
      <c r="R9" s="17">
        <f>0.46</f>
        <v>0.46</v>
      </c>
      <c r="S9" s="17">
        <f>0.46</f>
        <v>0.46</v>
      </c>
      <c r="T9" s="17">
        <f>0.52</f>
        <v>0.52</v>
      </c>
      <c r="U9" s="17">
        <f>0.68</f>
        <v>0.68</v>
      </c>
      <c r="V9" s="18">
        <v>0.49</v>
      </c>
      <c r="W9" s="18">
        <v>2.49</v>
      </c>
      <c r="X9" s="18">
        <v>4</v>
      </c>
      <c r="Y9" s="17">
        <v>4</v>
      </c>
    </row>
    <row r="10" spans="1:25" ht="79.5" customHeight="1">
      <c r="A10" s="15" t="s">
        <v>12</v>
      </c>
      <c r="B10" s="16" t="s">
        <v>13</v>
      </c>
      <c r="C10" s="17">
        <f>2.25</f>
        <v>2.25</v>
      </c>
      <c r="D10" s="17">
        <f>2.25</f>
        <v>2.25</v>
      </c>
      <c r="E10" s="17">
        <f>2.25</f>
        <v>2.25</v>
      </c>
      <c r="F10" s="17">
        <f>2.25</f>
        <v>2.25</v>
      </c>
      <c r="G10" s="17">
        <f>2.25</f>
        <v>2.25</v>
      </c>
      <c r="H10" s="17">
        <f>5.15</f>
        <v>5.15</v>
      </c>
      <c r="I10" s="17">
        <f>2.25</f>
        <v>2.25</v>
      </c>
      <c r="J10" s="17">
        <f>2.25</f>
        <v>2.25</v>
      </c>
      <c r="K10" s="17">
        <f>2.25</f>
        <v>2.25</v>
      </c>
      <c r="L10" s="17">
        <f>2.25</f>
        <v>2.25</v>
      </c>
      <c r="M10" s="17">
        <f>2.25</f>
        <v>2.25</v>
      </c>
      <c r="N10" s="17">
        <f>2.25</f>
        <v>2.25</v>
      </c>
      <c r="O10" s="17">
        <f>3.04</f>
        <v>3.04</v>
      </c>
      <c r="P10" s="17">
        <f>3.04</f>
        <v>3.04</v>
      </c>
      <c r="Q10" s="17">
        <f>3.04</f>
        <v>3.04</v>
      </c>
      <c r="R10" s="17">
        <f>3.04</f>
        <v>3.04</v>
      </c>
      <c r="S10" s="17">
        <f>3.04</f>
        <v>3.04</v>
      </c>
      <c r="T10" s="17">
        <f>2.25</f>
        <v>2.25</v>
      </c>
      <c r="U10" s="17">
        <f>5.15</f>
        <v>5.15</v>
      </c>
      <c r="V10" s="18">
        <f>2.79</f>
        <v>2.79</v>
      </c>
      <c r="W10" s="18">
        <f>2.79</f>
        <v>2.79</v>
      </c>
      <c r="X10" s="18">
        <v>8.7</v>
      </c>
      <c r="Y10" s="17">
        <v>8.7</v>
      </c>
    </row>
    <row r="11" spans="1:25" ht="75" customHeight="1">
      <c r="A11" s="15" t="s">
        <v>14</v>
      </c>
      <c r="B11" s="16" t="s">
        <v>15</v>
      </c>
      <c r="C11" s="17">
        <f>2.04</f>
        <v>2.04</v>
      </c>
      <c r="D11" s="17">
        <f>2.04</f>
        <v>2.04</v>
      </c>
      <c r="E11" s="17">
        <f>2.04</f>
        <v>2.04</v>
      </c>
      <c r="F11" s="17">
        <f>2.04</f>
        <v>2.04</v>
      </c>
      <c r="G11" s="17">
        <f>2.04</f>
        <v>2.04</v>
      </c>
      <c r="H11" s="17">
        <f>1.93</f>
        <v>1.93</v>
      </c>
      <c r="I11" s="17">
        <f>2.04</f>
        <v>2.04</v>
      </c>
      <c r="J11" s="17">
        <f>2.04</f>
        <v>2.04</v>
      </c>
      <c r="K11" s="17">
        <f>2.04</f>
        <v>2.04</v>
      </c>
      <c r="L11" s="17">
        <f>2.04</f>
        <v>2.04</v>
      </c>
      <c r="M11" s="17">
        <f>2.04</f>
        <v>2.04</v>
      </c>
      <c r="N11" s="17">
        <f>2.04</f>
        <v>2.04</v>
      </c>
      <c r="O11" s="17">
        <f>2.51</f>
        <v>2.51</v>
      </c>
      <c r="P11" s="17">
        <f>2.51</f>
        <v>2.51</v>
      </c>
      <c r="Q11" s="17">
        <f>2.51</f>
        <v>2.51</v>
      </c>
      <c r="R11" s="17">
        <f>2.51</f>
        <v>2.51</v>
      </c>
      <c r="S11" s="17">
        <f>2.51</f>
        <v>2.51</v>
      </c>
      <c r="T11" s="17">
        <f>2.04</f>
        <v>2.04</v>
      </c>
      <c r="U11" s="17">
        <f>1.93</f>
        <v>1.93</v>
      </c>
      <c r="V11" s="18">
        <f>3.1</f>
        <v>3.1</v>
      </c>
      <c r="W11" s="18">
        <v>4.5</v>
      </c>
      <c r="X11" s="18">
        <v>5.7</v>
      </c>
      <c r="Y11" s="17">
        <v>5.7</v>
      </c>
    </row>
    <row r="12" spans="1:25" ht="82.5" customHeight="1">
      <c r="A12" s="15" t="s">
        <v>16</v>
      </c>
      <c r="B12" s="16" t="s">
        <v>17</v>
      </c>
      <c r="C12" s="17">
        <f aca="true" t="shared" si="4" ref="C12:L12">0.43</f>
        <v>0.43</v>
      </c>
      <c r="D12" s="17">
        <f t="shared" si="4"/>
        <v>0.43</v>
      </c>
      <c r="E12" s="17">
        <f t="shared" si="4"/>
        <v>0.43</v>
      </c>
      <c r="F12" s="17">
        <f t="shared" si="4"/>
        <v>0.43</v>
      </c>
      <c r="G12" s="17">
        <f t="shared" si="4"/>
        <v>0.43</v>
      </c>
      <c r="H12" s="17">
        <f t="shared" si="4"/>
        <v>0.43</v>
      </c>
      <c r="I12" s="17">
        <f t="shared" si="4"/>
        <v>0.43</v>
      </c>
      <c r="J12" s="17">
        <f t="shared" si="4"/>
        <v>0.43</v>
      </c>
      <c r="K12" s="17">
        <f t="shared" si="4"/>
        <v>0.43</v>
      </c>
      <c r="L12" s="17">
        <f t="shared" si="4"/>
        <v>0.43</v>
      </c>
      <c r="M12" s="17">
        <f>0.43</f>
        <v>0.43</v>
      </c>
      <c r="N12" s="17">
        <f>0.43</f>
        <v>0.43</v>
      </c>
      <c r="O12" s="17">
        <f>0.46</f>
        <v>0.46</v>
      </c>
      <c r="P12" s="17">
        <f>0.46</f>
        <v>0.46</v>
      </c>
      <c r="Q12" s="17">
        <f>0.46</f>
        <v>0.46</v>
      </c>
      <c r="R12" s="17">
        <f>0.46</f>
        <v>0.46</v>
      </c>
      <c r="S12" s="17">
        <f>0.46</f>
        <v>0.46</v>
      </c>
      <c r="T12" s="17">
        <f>0.43</f>
        <v>0.43</v>
      </c>
      <c r="U12" s="17">
        <f>0.43</f>
        <v>0.43</v>
      </c>
      <c r="V12" s="18">
        <f>0.15</f>
        <v>0.15</v>
      </c>
      <c r="W12" s="18">
        <v>2.3</v>
      </c>
      <c r="X12" s="18"/>
      <c r="Y12" s="17"/>
    </row>
    <row r="13" spans="1:25" ht="71.25" customHeight="1">
      <c r="A13" s="15" t="s">
        <v>18</v>
      </c>
      <c r="B13" s="16" t="s">
        <v>19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>0.17</f>
        <v>0.17</v>
      </c>
      <c r="P13" s="17">
        <f>0.17</f>
        <v>0.17</v>
      </c>
      <c r="Q13" s="17">
        <f>0.17</f>
        <v>0.17</v>
      </c>
      <c r="R13" s="17">
        <f>0.17</f>
        <v>0.17</v>
      </c>
      <c r="S13" s="17">
        <f>0.17</f>
        <v>0.17</v>
      </c>
      <c r="T13" s="17"/>
      <c r="U13" s="18"/>
      <c r="V13" s="18">
        <f>0.15</f>
        <v>0.15</v>
      </c>
      <c r="W13" s="19"/>
      <c r="X13" s="18">
        <v>0.21</v>
      </c>
      <c r="Y13" s="17">
        <v>0.21</v>
      </c>
    </row>
    <row r="14" spans="1:25" ht="93.75" customHeight="1">
      <c r="A14" s="15" t="s">
        <v>20</v>
      </c>
      <c r="B14" s="16" t="s">
        <v>21</v>
      </c>
      <c r="C14" s="17">
        <f>1.28</f>
        <v>1.28</v>
      </c>
      <c r="D14" s="17">
        <f>1.28</f>
        <v>1.28</v>
      </c>
      <c r="E14" s="17">
        <f>1.28</f>
        <v>1.28</v>
      </c>
      <c r="F14" s="17">
        <f>1.28</f>
        <v>1.28</v>
      </c>
      <c r="G14" s="17">
        <f>1.28</f>
        <v>1.28</v>
      </c>
      <c r="H14" s="17">
        <f>2.16</f>
        <v>2.16</v>
      </c>
      <c r="I14" s="17">
        <f>1.28</f>
        <v>1.28</v>
      </c>
      <c r="J14" s="17">
        <f>1.28</f>
        <v>1.28</v>
      </c>
      <c r="K14" s="17">
        <f>1.28</f>
        <v>1.28</v>
      </c>
      <c r="L14" s="17">
        <f>1.28</f>
        <v>1.28</v>
      </c>
      <c r="M14" s="17">
        <f>1.28</f>
        <v>1.28</v>
      </c>
      <c r="N14" s="17">
        <f>1.28</f>
        <v>1.28</v>
      </c>
      <c r="O14" s="17">
        <f>1.33</f>
        <v>1.33</v>
      </c>
      <c r="P14" s="17">
        <f>1.33</f>
        <v>1.33</v>
      </c>
      <c r="Q14" s="17">
        <f>1.33</f>
        <v>1.33</v>
      </c>
      <c r="R14" s="17">
        <f>1.33</f>
        <v>1.33</v>
      </c>
      <c r="S14" s="17">
        <f>1.33</f>
        <v>1.33</v>
      </c>
      <c r="T14" s="17">
        <f>1.28</f>
        <v>1.28</v>
      </c>
      <c r="U14" s="17">
        <f>2.16</f>
        <v>2.16</v>
      </c>
      <c r="V14" s="18">
        <f>0.89</f>
        <v>0.89</v>
      </c>
      <c r="W14" s="18">
        <f>0.89</f>
        <v>0.89</v>
      </c>
      <c r="X14" s="18"/>
      <c r="Y14" s="17"/>
    </row>
    <row r="15" spans="1:25" ht="79.5" customHeight="1">
      <c r="A15" s="15" t="s">
        <v>22</v>
      </c>
      <c r="B15" s="16" t="s">
        <v>23</v>
      </c>
      <c r="C15" s="17">
        <f aca="true" t="shared" si="5" ref="C15:L15">0.5</f>
        <v>0.5</v>
      </c>
      <c r="D15" s="17">
        <f t="shared" si="5"/>
        <v>0.5</v>
      </c>
      <c r="E15" s="17">
        <f t="shared" si="5"/>
        <v>0.5</v>
      </c>
      <c r="F15" s="17">
        <f t="shared" si="5"/>
        <v>0.5</v>
      </c>
      <c r="G15" s="17">
        <f t="shared" si="5"/>
        <v>0.5</v>
      </c>
      <c r="H15" s="17">
        <f t="shared" si="5"/>
        <v>0.5</v>
      </c>
      <c r="I15" s="17">
        <f t="shared" si="5"/>
        <v>0.5</v>
      </c>
      <c r="J15" s="17">
        <f t="shared" si="5"/>
        <v>0.5</v>
      </c>
      <c r="K15" s="17">
        <f t="shared" si="5"/>
        <v>0.5</v>
      </c>
      <c r="L15" s="17">
        <f t="shared" si="5"/>
        <v>0.5</v>
      </c>
      <c r="M15" s="17">
        <f>0.5</f>
        <v>0.5</v>
      </c>
      <c r="N15" s="17">
        <f>0.5</f>
        <v>0.5</v>
      </c>
      <c r="O15" s="17">
        <f>0.31</f>
        <v>0.31</v>
      </c>
      <c r="P15" s="17">
        <f>0.31</f>
        <v>0.31</v>
      </c>
      <c r="Q15" s="17">
        <f>0.31</f>
        <v>0.31</v>
      </c>
      <c r="R15" s="17">
        <f>0.31</f>
        <v>0.31</v>
      </c>
      <c r="S15" s="17">
        <f>0.31</f>
        <v>0.31</v>
      </c>
      <c r="T15" s="17">
        <f>0.5</f>
        <v>0.5</v>
      </c>
      <c r="U15" s="17">
        <f>0.5</f>
        <v>0.5</v>
      </c>
      <c r="V15" s="18">
        <f>0.5</f>
        <v>0.5</v>
      </c>
      <c r="W15" s="18">
        <f>0.5</f>
        <v>0.5</v>
      </c>
      <c r="X15" s="18"/>
      <c r="Y15" s="17"/>
    </row>
    <row r="16" spans="1:25" ht="159.75" customHeight="1">
      <c r="A16" s="15" t="s">
        <v>24</v>
      </c>
      <c r="B16" s="16" t="s">
        <v>25</v>
      </c>
      <c r="C16" s="17">
        <f>1</f>
        <v>1</v>
      </c>
      <c r="D16" s="17">
        <f>1</f>
        <v>1</v>
      </c>
      <c r="E16" s="17">
        <f>1</f>
        <v>1</v>
      </c>
      <c r="F16" s="17">
        <f>1</f>
        <v>1</v>
      </c>
      <c r="G16" s="17">
        <f>1</f>
        <v>1</v>
      </c>
      <c r="H16" s="17">
        <f>1.07</f>
        <v>1.07</v>
      </c>
      <c r="I16" s="17">
        <f>1</f>
        <v>1</v>
      </c>
      <c r="J16" s="17">
        <f>1</f>
        <v>1</v>
      </c>
      <c r="K16" s="17">
        <f>1</f>
        <v>1</v>
      </c>
      <c r="L16" s="17">
        <f>1</f>
        <v>1</v>
      </c>
      <c r="M16" s="17">
        <f>1</f>
        <v>1</v>
      </c>
      <c r="N16" s="17">
        <f>1</f>
        <v>1</v>
      </c>
      <c r="O16" s="17">
        <f>1.07</f>
        <v>1.07</v>
      </c>
      <c r="P16" s="17">
        <f>1.07</f>
        <v>1.07</v>
      </c>
      <c r="Q16" s="17">
        <f>1.07</f>
        <v>1.07</v>
      </c>
      <c r="R16" s="17">
        <f>1.07</f>
        <v>1.07</v>
      </c>
      <c r="S16" s="17">
        <f>1.07</f>
        <v>1.07</v>
      </c>
      <c r="T16" s="17">
        <f>1</f>
        <v>1</v>
      </c>
      <c r="U16" s="17">
        <f>1.07</f>
        <v>1.07</v>
      </c>
      <c r="V16" s="18">
        <f>0.27</f>
        <v>0.27</v>
      </c>
      <c r="W16" s="18">
        <v>2.27</v>
      </c>
      <c r="X16" s="18"/>
      <c r="Y16" s="17"/>
    </row>
    <row r="17" spans="1:25" ht="54.75" customHeight="1">
      <c r="A17" s="15" t="s">
        <v>26</v>
      </c>
      <c r="B17" s="16" t="s">
        <v>27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W17" s="19"/>
      <c r="X17" s="18">
        <v>0.32</v>
      </c>
      <c r="Y17" s="17">
        <v>0.32</v>
      </c>
    </row>
    <row r="18" spans="1:25" ht="71.25" customHeight="1">
      <c r="A18" s="15" t="s">
        <v>28</v>
      </c>
      <c r="B18" s="16" t="s">
        <v>29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W18" s="19"/>
      <c r="X18" s="18">
        <v>0.38</v>
      </c>
      <c r="Y18" s="17">
        <v>0.38</v>
      </c>
    </row>
    <row r="19" spans="1:25" ht="122.25" customHeight="1">
      <c r="A19" s="20" t="s">
        <v>30</v>
      </c>
      <c r="B19" s="21" t="s">
        <v>31</v>
      </c>
      <c r="C19" s="17">
        <f>4.05</f>
        <v>4.05</v>
      </c>
      <c r="D19" s="17">
        <f>4.05</f>
        <v>4.05</v>
      </c>
      <c r="E19" s="17">
        <f>4.05</f>
        <v>4.05</v>
      </c>
      <c r="F19" s="17">
        <f>4.05</f>
        <v>4.05</v>
      </c>
      <c r="G19" s="17">
        <f>4.05</f>
        <v>4.05</v>
      </c>
      <c r="H19" s="17">
        <f>2.66</f>
        <v>2.66</v>
      </c>
      <c r="I19" s="17">
        <f>4.05</f>
        <v>4.05</v>
      </c>
      <c r="J19" s="17">
        <f>4.05</f>
        <v>4.05</v>
      </c>
      <c r="K19" s="17">
        <f>4.05</f>
        <v>4.05</v>
      </c>
      <c r="L19" s="17">
        <f>4.05</f>
        <v>4.05</v>
      </c>
      <c r="M19" s="17">
        <f>4.05</f>
        <v>4.05</v>
      </c>
      <c r="N19" s="17">
        <f>4.05</f>
        <v>4.05</v>
      </c>
      <c r="O19" s="17">
        <f>3.92</f>
        <v>3.92</v>
      </c>
      <c r="P19" s="17">
        <f>3.92</f>
        <v>3.92</v>
      </c>
      <c r="Q19" s="17">
        <f>3.92</f>
        <v>3.92</v>
      </c>
      <c r="R19" s="17">
        <f>3.92</f>
        <v>3.92</v>
      </c>
      <c r="S19" s="17">
        <f>3.92</f>
        <v>3.92</v>
      </c>
      <c r="T19" s="17">
        <f>4.05</f>
        <v>4.05</v>
      </c>
      <c r="U19" s="17">
        <f>2.66</f>
        <v>2.66</v>
      </c>
      <c r="V19" s="18">
        <f>5.95</f>
        <v>5.95</v>
      </c>
      <c r="W19" s="18">
        <v>1.55</v>
      </c>
      <c r="X19" s="18"/>
      <c r="Y19" s="17"/>
    </row>
    <row r="20" spans="1:25" s="14" customFormat="1" ht="54.75" customHeight="1">
      <c r="A20" s="29" t="s">
        <v>32</v>
      </c>
      <c r="B20" s="37"/>
      <c r="C20" s="22">
        <f>2.77</f>
        <v>2.77</v>
      </c>
      <c r="D20" s="22">
        <f>2.77</f>
        <v>2.77</v>
      </c>
      <c r="E20" s="22">
        <f>2.77</f>
        <v>2.77</v>
      </c>
      <c r="F20" s="22">
        <f>2.77</f>
        <v>2.77</v>
      </c>
      <c r="G20" s="22">
        <f>2.77</f>
        <v>2.77</v>
      </c>
      <c r="H20" s="22">
        <f>3.49</f>
        <v>3.49</v>
      </c>
      <c r="I20" s="22">
        <f>2.77</f>
        <v>2.77</v>
      </c>
      <c r="J20" s="22">
        <f>2.77</f>
        <v>2.77</v>
      </c>
      <c r="K20" s="22">
        <f>2.77</f>
        <v>2.77</v>
      </c>
      <c r="L20" s="22">
        <f>2.77</f>
        <v>2.77</v>
      </c>
      <c r="M20" s="22">
        <f>2.77</f>
        <v>2.77</v>
      </c>
      <c r="N20" s="22">
        <f>2.77</f>
        <v>2.77</v>
      </c>
      <c r="O20" s="22">
        <f>3.37</f>
        <v>3.37</v>
      </c>
      <c r="P20" s="22">
        <f>3.37</f>
        <v>3.37</v>
      </c>
      <c r="Q20" s="22">
        <f>3.37</f>
        <v>3.37</v>
      </c>
      <c r="R20" s="22">
        <f>3.37</f>
        <v>3.37</v>
      </c>
      <c r="S20" s="22">
        <f>3.37</f>
        <v>3.37</v>
      </c>
      <c r="T20" s="22">
        <f>2.77</f>
        <v>2.77</v>
      </c>
      <c r="U20" s="22">
        <f>3.49</f>
        <v>3.49</v>
      </c>
      <c r="V20" s="23">
        <f>2.92</f>
        <v>2.92</v>
      </c>
      <c r="W20" s="23">
        <v>1.92</v>
      </c>
      <c r="X20" s="23">
        <v>0.76</v>
      </c>
      <c r="Y20" s="22">
        <v>0.76</v>
      </c>
    </row>
    <row r="21" spans="1:25" s="14" customFormat="1" ht="54.75" customHeight="1">
      <c r="A21" s="29" t="s">
        <v>33</v>
      </c>
      <c r="B21" s="37"/>
      <c r="C21" s="22">
        <f>2.48</f>
        <v>2.48</v>
      </c>
      <c r="D21" s="22">
        <f>2.48</f>
        <v>2.48</v>
      </c>
      <c r="E21" s="22">
        <f>2.48</f>
        <v>2.48</v>
      </c>
      <c r="F21" s="22">
        <f>2.48</f>
        <v>2.48</v>
      </c>
      <c r="G21" s="22">
        <f>2.48</f>
        <v>2.48</v>
      </c>
      <c r="H21" s="22">
        <f>2</f>
        <v>2</v>
      </c>
      <c r="I21" s="22">
        <f>2.48</f>
        <v>2.48</v>
      </c>
      <c r="J21" s="22">
        <f>2.48</f>
        <v>2.48</v>
      </c>
      <c r="K21" s="22">
        <f>2.48</f>
        <v>2.48</v>
      </c>
      <c r="L21" s="22">
        <f>2.48</f>
        <v>2.48</v>
      </c>
      <c r="M21" s="22">
        <f>2.48</f>
        <v>2.48</v>
      </c>
      <c r="N21" s="22">
        <f>2.48</f>
        <v>2.48</v>
      </c>
      <c r="O21" s="22">
        <f>3.01</f>
        <v>3.01</v>
      </c>
      <c r="P21" s="22">
        <f>3.01</f>
        <v>3.01</v>
      </c>
      <c r="Q21" s="22">
        <f>3.01</f>
        <v>3.01</v>
      </c>
      <c r="R21" s="22">
        <f>3.01</f>
        <v>3.01</v>
      </c>
      <c r="S21" s="22">
        <f>3.01</f>
        <v>3.01</v>
      </c>
      <c r="T21" s="22">
        <f>2.48</f>
        <v>2.48</v>
      </c>
      <c r="U21" s="22">
        <f>2</f>
        <v>2</v>
      </c>
      <c r="V21" s="22">
        <f>3.01</f>
        <v>3.01</v>
      </c>
      <c r="W21" s="22">
        <v>1.01</v>
      </c>
      <c r="X21" s="22">
        <v>2.7</v>
      </c>
      <c r="Y21" s="22">
        <v>2.7</v>
      </c>
    </row>
    <row r="22" spans="1:25" s="14" customFormat="1" ht="54.75" customHeight="1">
      <c r="A22" s="29" t="s">
        <v>34</v>
      </c>
      <c r="B22" s="30"/>
      <c r="C22" s="22">
        <f>1.11</f>
        <v>1.11</v>
      </c>
      <c r="D22" s="22">
        <f>1.11</f>
        <v>1.11</v>
      </c>
      <c r="E22" s="22">
        <f>1.11</f>
        <v>1.11</v>
      </c>
      <c r="F22" s="22">
        <f>1.11</f>
        <v>1.11</v>
      </c>
      <c r="G22" s="22">
        <f>1.11</f>
        <v>1.11</v>
      </c>
      <c r="H22" s="22">
        <f>1.5</f>
        <v>1.5</v>
      </c>
      <c r="I22" s="22">
        <f>1.11</f>
        <v>1.11</v>
      </c>
      <c r="J22" s="22">
        <f>1.11</f>
        <v>1.11</v>
      </c>
      <c r="K22" s="22">
        <f>1.11</f>
        <v>1.11</v>
      </c>
      <c r="L22" s="22">
        <f>1.11</f>
        <v>1.11</v>
      </c>
      <c r="M22" s="22">
        <f>1.11</f>
        <v>1.11</v>
      </c>
      <c r="N22" s="22">
        <f>1.11</f>
        <v>1.11</v>
      </c>
      <c r="O22" s="22">
        <f>1.68</f>
        <v>1.68</v>
      </c>
      <c r="P22" s="22">
        <f>1.68</f>
        <v>1.68</v>
      </c>
      <c r="Q22" s="22">
        <f>1.68</f>
        <v>1.68</v>
      </c>
      <c r="R22" s="22">
        <f>1.68</f>
        <v>1.68</v>
      </c>
      <c r="S22" s="22">
        <f>1.68</f>
        <v>1.68</v>
      </c>
      <c r="T22" s="22">
        <f>1.11</f>
        <v>1.11</v>
      </c>
      <c r="U22" s="22">
        <f>1.5</f>
        <v>1.5</v>
      </c>
      <c r="V22" s="23">
        <f>1.48</f>
        <v>1.48</v>
      </c>
      <c r="W22" s="23">
        <f>1.48</f>
        <v>1.48</v>
      </c>
      <c r="X22" s="23">
        <v>2.29</v>
      </c>
      <c r="Y22" s="24">
        <v>2.29</v>
      </c>
    </row>
    <row r="23" spans="1:25" s="14" customFormat="1" ht="54.75" customHeight="1">
      <c r="A23" s="29" t="s">
        <v>35</v>
      </c>
      <c r="B23" s="3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5"/>
      <c r="X23" s="23">
        <v>1.09</v>
      </c>
      <c r="Y23" s="22">
        <v>1.09</v>
      </c>
    </row>
    <row r="24" spans="1:25" s="14" customFormat="1" ht="54.75" customHeight="1">
      <c r="A24" s="29" t="s">
        <v>36</v>
      </c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>
        <v>1.84</v>
      </c>
      <c r="Y24" s="22">
        <v>1.84</v>
      </c>
    </row>
    <row r="25" spans="1:25" s="14" customFormat="1" ht="54.75" customHeight="1" thickBot="1">
      <c r="A25" s="29" t="s">
        <v>37</v>
      </c>
      <c r="B25" s="3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3"/>
      <c r="X25" s="23">
        <v>0.28</v>
      </c>
      <c r="Y25" s="22">
        <v>0.28</v>
      </c>
    </row>
    <row r="26" spans="1:26" s="14" customFormat="1" ht="54.75" customHeight="1" thickBot="1">
      <c r="A26" s="31" t="s">
        <v>38</v>
      </c>
      <c r="B26" s="31"/>
      <c r="C26" s="26">
        <f aca="true" t="shared" si="6" ref="C26:W26">C9+C10+C11+C12+C13+C14+C15+C16+C19+C20+C21+C22</f>
        <v>18.43</v>
      </c>
      <c r="D26" s="26">
        <f t="shared" si="6"/>
        <v>18.43</v>
      </c>
      <c r="E26" s="26">
        <f t="shared" si="6"/>
        <v>18.43</v>
      </c>
      <c r="F26" s="26">
        <f t="shared" si="6"/>
        <v>18.43</v>
      </c>
      <c r="G26" s="26">
        <f t="shared" si="6"/>
        <v>18.43</v>
      </c>
      <c r="H26" s="26">
        <f t="shared" si="6"/>
        <v>21.57</v>
      </c>
      <c r="I26" s="26">
        <f t="shared" si="6"/>
        <v>18.43</v>
      </c>
      <c r="J26" s="26">
        <f t="shared" si="6"/>
        <v>18.43</v>
      </c>
      <c r="K26" s="26">
        <f t="shared" si="6"/>
        <v>18.43</v>
      </c>
      <c r="L26" s="26">
        <f t="shared" si="6"/>
        <v>18.43</v>
      </c>
      <c r="M26" s="26">
        <f t="shared" si="6"/>
        <v>18.43</v>
      </c>
      <c r="N26" s="26">
        <f t="shared" si="6"/>
        <v>18.43</v>
      </c>
      <c r="O26" s="26">
        <f t="shared" si="6"/>
        <v>21.33</v>
      </c>
      <c r="P26" s="26">
        <f t="shared" si="6"/>
        <v>21.33</v>
      </c>
      <c r="Q26" s="26">
        <f t="shared" si="6"/>
        <v>21.33</v>
      </c>
      <c r="R26" s="26">
        <f t="shared" si="6"/>
        <v>21.33</v>
      </c>
      <c r="S26" s="26">
        <f t="shared" si="6"/>
        <v>21.33</v>
      </c>
      <c r="T26" s="26">
        <f t="shared" si="6"/>
        <v>18.43</v>
      </c>
      <c r="U26" s="26">
        <f t="shared" si="6"/>
        <v>21.57</v>
      </c>
      <c r="V26" s="26">
        <f t="shared" si="6"/>
        <v>21.7</v>
      </c>
      <c r="W26" s="26">
        <f t="shared" si="6"/>
        <v>21.700000000000003</v>
      </c>
      <c r="X26" s="26">
        <f>X9+X10+X11+X12+X13+X14+X15+X16+X19+X20+X21+X22+X23+X24+X25+X17+X18</f>
        <v>28.27</v>
      </c>
      <c r="Y26" s="26">
        <f>Y9+Y10+Y11+Y12+Y13+Y14+Y15+Y16+Y19+Y20+Y21+Y22+Y23+Y24+Y25+Y17+Y18</f>
        <v>28.27</v>
      </c>
      <c r="Z26" s="27"/>
    </row>
    <row r="27" spans="3:25" ht="18.75">
      <c r="C27" s="1">
        <v>1</v>
      </c>
      <c r="D27" s="1">
        <v>2</v>
      </c>
      <c r="E27" s="1">
        <v>3</v>
      </c>
      <c r="F27" s="1">
        <v>4</v>
      </c>
      <c r="G27" s="1">
        <v>5</v>
      </c>
      <c r="H27" s="1">
        <v>6</v>
      </c>
      <c r="I27" s="1">
        <v>7</v>
      </c>
      <c r="J27" s="1">
        <v>8</v>
      </c>
      <c r="K27" s="1">
        <v>9</v>
      </c>
      <c r="L27" s="1">
        <v>10</v>
      </c>
      <c r="M27" s="1">
        <v>12</v>
      </c>
      <c r="N27" s="1">
        <v>13</v>
      </c>
      <c r="O27" s="1">
        <v>14</v>
      </c>
      <c r="P27" s="1">
        <v>15</v>
      </c>
      <c r="Q27" s="1">
        <v>16</v>
      </c>
      <c r="R27" s="1">
        <v>17</v>
      </c>
      <c r="S27" s="1">
        <v>18</v>
      </c>
      <c r="T27" s="1">
        <v>19</v>
      </c>
      <c r="U27" s="1">
        <v>20</v>
      </c>
      <c r="V27" s="1">
        <v>21</v>
      </c>
      <c r="W27" s="1">
        <v>22</v>
      </c>
      <c r="X27" s="1">
        <v>23</v>
      </c>
      <c r="Y27" s="1">
        <v>24</v>
      </c>
    </row>
    <row r="30" s="28" customFormat="1" ht="18.75"/>
    <row r="31" ht="18.75">
      <c r="I31" s="1" t="s">
        <v>39</v>
      </c>
    </row>
  </sheetData>
  <sheetProtection/>
  <mergeCells count="13">
    <mergeCell ref="A23:B23"/>
    <mergeCell ref="A5:B6"/>
    <mergeCell ref="A7:B7"/>
    <mergeCell ref="A1:Y1"/>
    <mergeCell ref="A24:B24"/>
    <mergeCell ref="A25:B25"/>
    <mergeCell ref="A26:B26"/>
    <mergeCell ref="C4:V4"/>
    <mergeCell ref="W4:Y4"/>
    <mergeCell ref="A8:B8"/>
    <mergeCell ref="A20:B20"/>
    <mergeCell ref="A21:B21"/>
    <mergeCell ref="A22:B2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Анна</cp:lastModifiedBy>
  <cp:lastPrinted>2016-08-16T06:48:17Z</cp:lastPrinted>
  <dcterms:created xsi:type="dcterms:W3CDTF">2016-07-19T02:20:24Z</dcterms:created>
  <dcterms:modified xsi:type="dcterms:W3CDTF">2016-08-26T03:50:41Z</dcterms:modified>
  <cp:category/>
  <cp:version/>
  <cp:contentType/>
  <cp:contentStatus/>
</cp:coreProperties>
</file>